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-31260" yWindow="0" windowWidth="31260" windowHeight="20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8" i="1" l="1"/>
  <c r="U8" i="1"/>
  <c r="P8" i="1"/>
  <c r="J3" i="1"/>
  <c r="J4" i="1"/>
  <c r="J7" i="1"/>
  <c r="J6" i="1"/>
  <c r="J5" i="1"/>
  <c r="I6" i="1"/>
  <c r="I5" i="1"/>
  <c r="I4" i="1"/>
  <c r="I3" i="1"/>
  <c r="D5" i="1"/>
  <c r="D6" i="1"/>
  <c r="D4" i="1"/>
  <c r="D3" i="1"/>
  <c r="I2" i="1"/>
  <c r="I7" i="1"/>
  <c r="D2" i="1"/>
  <c r="D7" i="1"/>
  <c r="H4" i="1"/>
  <c r="H3" i="1"/>
  <c r="H2" i="1"/>
  <c r="H5" i="1"/>
  <c r="H6" i="1"/>
  <c r="H7" i="1"/>
  <c r="G7" i="1"/>
  <c r="E2" i="1"/>
  <c r="E3" i="1"/>
  <c r="E4" i="1"/>
  <c r="E5" i="1"/>
  <c r="E6" i="1"/>
  <c r="E7" i="1"/>
  <c r="C2" i="1"/>
  <c r="C3" i="1"/>
  <c r="C4" i="1"/>
  <c r="C5" i="1"/>
  <c r="C6" i="1"/>
  <c r="C7" i="1"/>
  <c r="B7" i="1"/>
  <c r="J2" i="1"/>
</calcChain>
</file>

<file path=xl/sharedStrings.xml><?xml version="1.0" encoding="utf-8"?>
<sst xmlns="http://schemas.openxmlformats.org/spreadsheetml/2006/main" count="37" uniqueCount="34">
  <si>
    <t>research units</t>
  </si>
  <si>
    <t>clinical units</t>
  </si>
  <si>
    <t>Year</t>
  </si>
  <si>
    <t>Cost per unit</t>
  </si>
  <si>
    <t>Total</t>
  </si>
  <si>
    <t>Revenue</t>
  </si>
  <si>
    <t>Disc/year</t>
  </si>
  <si>
    <t>Discs/year</t>
  </si>
  <si>
    <t>250 disc per unit per year for year2</t>
  </si>
  <si>
    <t>1000 disc per unit per year for year3-5</t>
  </si>
  <si>
    <t xml:space="preserve"> 50 disc per unit per year for years 1-2</t>
  </si>
  <si>
    <t>Clinical</t>
  </si>
  <si>
    <t>Research</t>
  </si>
  <si>
    <t>150 disc per unit per year for year2</t>
  </si>
  <si>
    <t>200 disc per unit per year for year3-5</t>
  </si>
  <si>
    <t>Assumptions - Disc used per unit per year</t>
  </si>
  <si>
    <t>Sales cost of Clinical units borne by CytoVas</t>
  </si>
  <si>
    <t>Sales cost is $480/unit operational costs</t>
  </si>
  <si>
    <r>
      <t>•</t>
    </r>
    <r>
      <rPr>
        <sz val="14"/>
        <color rgb="FF000000"/>
        <rFont val="Calibri"/>
        <scheme val="minor"/>
      </rPr>
      <t>disc drive $500,000  (assume $1000 each)</t>
    </r>
  </si>
  <si>
    <r>
      <t>•</t>
    </r>
    <r>
      <rPr>
        <sz val="14"/>
        <color rgb="FF000000"/>
        <rFont val="Calibri"/>
        <scheme val="minor"/>
      </rPr>
      <t>Discs $500,000  (assume $5 each )   50,000 discs</t>
    </r>
  </si>
  <si>
    <r>
      <t>•</t>
    </r>
    <r>
      <rPr>
        <sz val="14"/>
        <color rgb="FF000000"/>
        <rFont val="Calibri"/>
        <scheme val="minor"/>
      </rPr>
      <t>Packaging $25 x 500 = $12,500</t>
    </r>
  </si>
  <si>
    <r>
      <t>•</t>
    </r>
    <r>
      <rPr>
        <sz val="14"/>
        <color rgb="FF000000"/>
        <rFont val="Calibri"/>
        <scheme val="minor"/>
      </rPr>
      <t>Electronics, Software, fiber optics  $500 x 500 = $250,000  (assume $500 cost per unit)</t>
    </r>
  </si>
  <si>
    <r>
      <t>•</t>
    </r>
    <r>
      <rPr>
        <sz val="14"/>
        <color rgb="FF000000"/>
        <rFont val="Calibri"/>
        <scheme val="minor"/>
      </rPr>
      <t>Construction, case, etc  $200  x 500   = $10,000    (assume $200 cost per unit)</t>
    </r>
  </si>
  <si>
    <r>
      <t>Cost of reagent kits (3</t>
    </r>
    <r>
      <rPr>
        <vertAlign val="superscript"/>
        <sz val="14"/>
        <color rgb="FF000000"/>
        <rFont val="Calibri"/>
        <scheme val="minor"/>
      </rPr>
      <t>rd</t>
    </r>
    <r>
      <rPr>
        <sz val="14"/>
        <color rgb="FF000000"/>
        <rFont val="Calibri"/>
        <scheme val="minor"/>
      </rPr>
      <t xml:space="preserve"> party manufacture)  50,000 kits (5 tests each)</t>
    </r>
  </si>
  <si>
    <t>Cost of 500 units</t>
  </si>
  <si>
    <r>
      <t>•</t>
    </r>
    <r>
      <rPr>
        <b/>
        <sz val="23"/>
        <color rgb="FF000000"/>
        <rFont val="Calibri"/>
        <scheme val="minor"/>
      </rPr>
      <t>Total expenses</t>
    </r>
  </si>
  <si>
    <t xml:space="preserve">Cost of sales at 30% per unit  </t>
  </si>
  <si>
    <t xml:space="preserve">    Total parts cost  </t>
  </si>
  <si>
    <t xml:space="preserve">    Development cost</t>
  </si>
  <si>
    <t xml:space="preserve">    Taxes, legals, operating </t>
  </si>
  <si>
    <t xml:space="preserve">  Income systems 500 x $15,000 = </t>
  </si>
  <si>
    <t xml:space="preserve">  Disc sales at $15 each (5 tests) (assume 50% sales) </t>
  </si>
  <si>
    <t xml:space="preserve">  Reagent kit sales (Kit is $20 for 5 tests) (50% sales)</t>
  </si>
  <si>
    <t>Profit on discs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</si>
</sst>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4"/>
      <color theme="1"/>
      <name val="Arial"/>
    </font>
    <font>
      <sz val="14"/>
      <color rgb="FF000000"/>
      <name val="Calibri"/>
      <scheme val="minor"/>
    </font>
    <font>
      <vertAlign val="superscript"/>
      <sz val="14"/>
      <color rgb="FF000000"/>
      <name val="Calibri"/>
      <scheme val="minor"/>
    </font>
    <font>
      <sz val="23"/>
      <color theme="1"/>
      <name val="Arial"/>
    </font>
    <font>
      <b/>
      <sz val="2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indent="2"/>
    </xf>
    <xf numFmtId="6" fontId="0" fillId="0" borderId="0" xfId="0" applyNumberFormat="1"/>
    <xf numFmtId="6" fontId="5" fillId="0" borderId="0" xfId="0" applyNumberFormat="1" applyFont="1" applyAlignment="1">
      <alignment horizontal="left" vertical="center" indent="2"/>
    </xf>
    <xf numFmtId="0" fontId="5" fillId="0" borderId="0" xfId="0" applyFont="1"/>
    <xf numFmtId="6" fontId="5" fillId="0" borderId="0" xfId="0" applyNumberFormat="1" applyFont="1"/>
    <xf numFmtId="0" fontId="7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6" fontId="5" fillId="0" borderId="0" xfId="0" applyNumberFormat="1" applyFont="1" applyAlignment="1">
      <alignment horizontal="right" vertical="center"/>
    </xf>
    <xf numFmtId="6" fontId="5" fillId="0" borderId="0" xfId="0" applyNumberFormat="1" applyFont="1" applyAlignment="1">
      <alignment horizontal="right"/>
    </xf>
    <xf numFmtId="0" fontId="0" fillId="0" borderId="0" xfId="0" applyAlignment="1"/>
    <xf numFmtId="6" fontId="5" fillId="0" borderId="0" xfId="0" applyNumberFormat="1" applyFont="1" applyAlignment="1">
      <alignment vertical="center"/>
    </xf>
    <xf numFmtId="6" fontId="5" fillId="0" borderId="0" xfId="0" applyNumberFormat="1" applyFont="1" applyAlignment="1"/>
    <xf numFmtId="6" fontId="0" fillId="0" borderId="0" xfId="0" applyNumberFormat="1" applyAlignment="1"/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</c:v>
          </c:tx>
          <c:invertIfNegative val="0"/>
          <c:val>
            <c:numRef>
              <c:f>Sheet1!$A$2:$A$6</c:f>
              <c:numCache>
                <c:formatCode>General</c:formatCode>
                <c:ptCount val="5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</c:numCache>
            </c:numRef>
          </c:val>
        </c:ser>
        <c:ser>
          <c:idx val="1"/>
          <c:order val="1"/>
          <c:tx>
            <c:v>Research Sales</c:v>
          </c:tx>
          <c:spPr>
            <a:solidFill>
              <a:srgbClr val="FF6600"/>
            </a:solidFill>
          </c:spPr>
          <c:invertIfNegative val="0"/>
          <c:val>
            <c:numRef>
              <c:f>Sheet1!$B$2:$B$6</c:f>
              <c:numCache>
                <c:formatCode>General</c:formatCode>
                <c:ptCount val="5"/>
                <c:pt idx="0">
                  <c:v>200.0</c:v>
                </c:pt>
                <c:pt idx="1">
                  <c:v>400.0</c:v>
                </c:pt>
                <c:pt idx="2">
                  <c:v>600.0</c:v>
                </c:pt>
                <c:pt idx="3">
                  <c:v>1000.0</c:v>
                </c:pt>
                <c:pt idx="4">
                  <c:v>1500.0</c:v>
                </c:pt>
              </c:numCache>
            </c:numRef>
          </c:val>
        </c:ser>
        <c:ser>
          <c:idx val="2"/>
          <c:order val="2"/>
          <c:tx>
            <c:v>Clinical Sales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Sheet1!$G$2:$G$6</c:f>
              <c:numCache>
                <c:formatCode>General</c:formatCode>
                <c:ptCount val="5"/>
                <c:pt idx="0">
                  <c:v>50.0</c:v>
                </c:pt>
                <c:pt idx="1">
                  <c:v>100.0</c:v>
                </c:pt>
                <c:pt idx="2">
                  <c:v>500.0</c:v>
                </c:pt>
                <c:pt idx="3">
                  <c:v>1500.0</c:v>
                </c:pt>
                <c:pt idx="4">
                  <c:v>2500.0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5249464"/>
        <c:axId val="-2146184712"/>
      </c:barChart>
      <c:catAx>
        <c:axId val="-2145249464"/>
        <c:scaling>
          <c:orientation val="minMax"/>
        </c:scaling>
        <c:delete val="0"/>
        <c:axPos val="b"/>
        <c:majorTickMark val="out"/>
        <c:minorTickMark val="none"/>
        <c:tickLblPos val="nextTo"/>
        <c:crossAx val="-2146184712"/>
        <c:crosses val="autoZero"/>
        <c:auto val="1"/>
        <c:lblAlgn val="ctr"/>
        <c:lblOffset val="100"/>
        <c:noMultiLvlLbl val="0"/>
      </c:catAx>
      <c:valAx>
        <c:axId val="-2146184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52494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Research Instruments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val>
            <c:numRef>
              <c:f>Sheet1!$C$2:$C$6</c:f>
              <c:numCache>
                <c:formatCode>General</c:formatCode>
                <c:ptCount val="5"/>
                <c:pt idx="0">
                  <c:v>3.0E6</c:v>
                </c:pt>
                <c:pt idx="1">
                  <c:v>6.0E6</c:v>
                </c:pt>
                <c:pt idx="2">
                  <c:v>9.0E6</c:v>
                </c:pt>
                <c:pt idx="3">
                  <c:v>1.5E7</c:v>
                </c:pt>
                <c:pt idx="4">
                  <c:v>2.25E7</c:v>
                </c:pt>
              </c:numCache>
            </c:numRef>
          </c:val>
        </c:ser>
        <c:ser>
          <c:idx val="1"/>
          <c:order val="1"/>
          <c:tx>
            <c:v>Clinical Instruments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val>
            <c:numRef>
              <c:f>Sheet1!$H$2:$H$6</c:f>
              <c:numCache>
                <c:formatCode>General</c:formatCode>
                <c:ptCount val="5"/>
                <c:pt idx="0">
                  <c:v>800000.0</c:v>
                </c:pt>
                <c:pt idx="1">
                  <c:v>1.6E6</c:v>
                </c:pt>
                <c:pt idx="2">
                  <c:v>8.0E6</c:v>
                </c:pt>
                <c:pt idx="3">
                  <c:v>2.4E7</c:v>
                </c:pt>
                <c:pt idx="4">
                  <c:v>4.0E7</c:v>
                </c:pt>
              </c:numCache>
            </c:numRef>
          </c:val>
        </c:ser>
        <c:ser>
          <c:idx val="2"/>
          <c:order val="2"/>
          <c:invertIfNegative val="0"/>
          <c:val>
            <c:numLit>
              <c:formatCode>General</c:formatCode>
              <c:ptCount val="1"/>
              <c:pt idx="0">
                <c:v>1.0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3970808"/>
        <c:axId val="-2143967832"/>
      </c:barChart>
      <c:catAx>
        <c:axId val="-2143970808"/>
        <c:scaling>
          <c:orientation val="minMax"/>
        </c:scaling>
        <c:delete val="0"/>
        <c:axPos val="b"/>
        <c:majorTickMark val="out"/>
        <c:minorTickMark val="none"/>
        <c:tickLblPos val="nextTo"/>
        <c:crossAx val="-2143967832"/>
        <c:crosses val="autoZero"/>
        <c:auto val="1"/>
        <c:lblAlgn val="ctr"/>
        <c:lblOffset val="100"/>
        <c:noMultiLvlLbl val="0"/>
      </c:catAx>
      <c:valAx>
        <c:axId val="-2143967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39708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</c:v>
          </c:tx>
          <c:invertIfNegative val="0"/>
          <c:val>
            <c:numRef>
              <c:f>Sheet1!$A$2:$A$6</c:f>
              <c:numCache>
                <c:formatCode>General</c:formatCode>
                <c:ptCount val="5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</c:numCache>
            </c:numRef>
          </c:val>
        </c:ser>
        <c:ser>
          <c:idx val="3"/>
          <c:order val="1"/>
          <c:tx>
            <c:v>Research Discs</c:v>
          </c:tx>
          <c:spPr>
            <a:solidFill>
              <a:srgbClr val="FF6600"/>
            </a:solidFill>
          </c:spPr>
          <c:invertIfNegative val="0"/>
          <c:val>
            <c:numRef>
              <c:f>Sheet1!$D$2:$D$6</c:f>
              <c:numCache>
                <c:formatCode>General</c:formatCode>
                <c:ptCount val="5"/>
                <c:pt idx="0">
                  <c:v>10000.0</c:v>
                </c:pt>
                <c:pt idx="1">
                  <c:v>60000.0</c:v>
                </c:pt>
                <c:pt idx="2">
                  <c:v>120000.0</c:v>
                </c:pt>
                <c:pt idx="3">
                  <c:v>200000.0</c:v>
                </c:pt>
                <c:pt idx="4">
                  <c:v>300000.0</c:v>
                </c:pt>
              </c:numCache>
            </c:numRef>
          </c:val>
        </c:ser>
        <c:ser>
          <c:idx val="1"/>
          <c:order val="2"/>
          <c:tx>
            <c:v>Clinical Discs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Sheet1!$I$2:$I$6</c:f>
              <c:numCache>
                <c:formatCode>General</c:formatCode>
                <c:ptCount val="5"/>
                <c:pt idx="0">
                  <c:v>2500.0</c:v>
                </c:pt>
                <c:pt idx="1">
                  <c:v>25000.0</c:v>
                </c:pt>
                <c:pt idx="2">
                  <c:v>500000.0</c:v>
                </c:pt>
                <c:pt idx="3">
                  <c:v>1.5E6</c:v>
                </c:pt>
                <c:pt idx="4">
                  <c:v>2.5E6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-2143939464"/>
        <c:axId val="-2143936488"/>
      </c:barChart>
      <c:catAx>
        <c:axId val="-2143939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-2143936488"/>
        <c:crosses val="autoZero"/>
        <c:auto val="1"/>
        <c:lblAlgn val="ctr"/>
        <c:lblOffset val="100"/>
        <c:noMultiLvlLbl val="0"/>
      </c:catAx>
      <c:valAx>
        <c:axId val="-2143936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-21439394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838200</xdr:colOff>
      <xdr:row>29</xdr:row>
      <xdr:rowOff>50800</xdr:rowOff>
    </xdr:from>
    <xdr:to>
      <xdr:col>25</xdr:col>
      <xdr:colOff>558800</xdr:colOff>
      <xdr:row>68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1320800</xdr:colOff>
      <xdr:row>27</xdr:row>
      <xdr:rowOff>38100</xdr:rowOff>
    </xdr:from>
    <xdr:to>
      <xdr:col>13</xdr:col>
      <xdr:colOff>330200</xdr:colOff>
      <xdr:row>41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863600</xdr:colOff>
      <xdr:row>17</xdr:row>
      <xdr:rowOff>0</xdr:rowOff>
    </xdr:from>
    <xdr:to>
      <xdr:col>7</xdr:col>
      <xdr:colOff>406400</xdr:colOff>
      <xdr:row>43</xdr:row>
      <xdr:rowOff>127000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workbookViewId="0">
      <selection activeCell="C2" sqref="C2"/>
    </sheetView>
  </sheetViews>
  <sheetFormatPr baseColWidth="10" defaultRowHeight="15" x14ac:dyDescent="0"/>
  <cols>
    <col min="2" max="6" width="19.1640625" customWidth="1"/>
    <col min="7" max="9" width="19" customWidth="1"/>
    <col min="10" max="10" width="21.5" customWidth="1"/>
    <col min="13" max="13" width="15.5" customWidth="1"/>
    <col min="14" max="14" width="14.5" customWidth="1"/>
    <col min="15" max="15" width="13" customWidth="1"/>
    <col min="16" max="16" width="15.5" customWidth="1"/>
    <col min="17" max="18" width="14.83203125" customWidth="1"/>
    <col min="21" max="21" width="14.6640625" style="14" customWidth="1"/>
    <col min="28" max="28" width="12.6640625" customWidth="1"/>
  </cols>
  <sheetData>
    <row r="1" spans="1:28" ht="29">
      <c r="A1" s="3" t="s">
        <v>2</v>
      </c>
      <c r="B1" s="3" t="s">
        <v>0</v>
      </c>
      <c r="C1" s="3" t="s">
        <v>5</v>
      </c>
      <c r="D1" s="3" t="s">
        <v>6</v>
      </c>
      <c r="E1" s="3" t="s">
        <v>3</v>
      </c>
      <c r="F1" s="3" t="s">
        <v>33</v>
      </c>
      <c r="G1" s="3" t="s">
        <v>1</v>
      </c>
      <c r="H1" s="3" t="s">
        <v>5</v>
      </c>
      <c r="I1" s="3" t="s">
        <v>7</v>
      </c>
      <c r="J1" s="3" t="s">
        <v>3</v>
      </c>
      <c r="L1" s="3" t="s">
        <v>24</v>
      </c>
      <c r="R1" s="9" t="s">
        <v>25</v>
      </c>
      <c r="W1" s="11" t="s">
        <v>30</v>
      </c>
      <c r="AB1" s="12">
        <v>7500000</v>
      </c>
    </row>
    <row r="2" spans="1:28" ht="18">
      <c r="A2">
        <v>1</v>
      </c>
      <c r="B2">
        <v>200</v>
      </c>
      <c r="C2">
        <f>SUM(B2*15000)</f>
        <v>3000000</v>
      </c>
      <c r="D2">
        <f>SUM(B2*50)</f>
        <v>10000</v>
      </c>
      <c r="E2">
        <f>SUM(B2*3400)</f>
        <v>680000</v>
      </c>
      <c r="G2">
        <v>50</v>
      </c>
      <c r="H2">
        <f>SUM(G2*16000)</f>
        <v>800000</v>
      </c>
      <c r="I2">
        <f>SUM(G2*50)</f>
        <v>2500</v>
      </c>
      <c r="J2">
        <f>SUM(G2*3400)</f>
        <v>170000</v>
      </c>
      <c r="L2" s="4" t="s">
        <v>18</v>
      </c>
      <c r="P2" s="6">
        <v>500000</v>
      </c>
      <c r="R2" s="10" t="s">
        <v>26</v>
      </c>
      <c r="U2" s="15">
        <v>1875000</v>
      </c>
      <c r="W2" s="11" t="s">
        <v>31</v>
      </c>
      <c r="AB2" s="12">
        <v>375000</v>
      </c>
    </row>
    <row r="3" spans="1:28" ht="18">
      <c r="A3">
        <v>2</v>
      </c>
      <c r="B3">
        <v>400</v>
      </c>
      <c r="C3">
        <f>SUM(B3*15000)</f>
        <v>6000000</v>
      </c>
      <c r="D3">
        <f>SUM(B3*150)</f>
        <v>60000</v>
      </c>
      <c r="E3">
        <f>SUM(B3*3400)</f>
        <v>1360000</v>
      </c>
      <c r="G3">
        <v>100</v>
      </c>
      <c r="H3">
        <f>SUM(G3*16000)</f>
        <v>1600000</v>
      </c>
      <c r="I3">
        <f>SUM(G3*250)</f>
        <v>25000</v>
      </c>
      <c r="J3">
        <f>SUM(G3*3400)</f>
        <v>340000</v>
      </c>
      <c r="L3" s="4" t="s">
        <v>19</v>
      </c>
      <c r="P3" s="6">
        <v>500000</v>
      </c>
      <c r="R3" s="11" t="s">
        <v>27</v>
      </c>
      <c r="U3" s="15">
        <v>1950000</v>
      </c>
      <c r="W3" s="7" t="s">
        <v>32</v>
      </c>
      <c r="Z3" s="8"/>
      <c r="AB3" s="13">
        <v>500000</v>
      </c>
    </row>
    <row r="4" spans="1:28" ht="18">
      <c r="A4">
        <v>3</v>
      </c>
      <c r="B4">
        <v>600</v>
      </c>
      <c r="C4">
        <f>SUM(B4*15000)</f>
        <v>9000000</v>
      </c>
      <c r="D4">
        <f>SUM(B4*200)</f>
        <v>120000</v>
      </c>
      <c r="E4">
        <f t="shared" ref="E4:E6" si="0">SUM(B4*3400)</f>
        <v>2040000</v>
      </c>
      <c r="G4">
        <v>500</v>
      </c>
      <c r="H4">
        <f>SUM(G4*16000)</f>
        <v>8000000</v>
      </c>
      <c r="I4">
        <f>SUM(G4*1000)</f>
        <v>500000</v>
      </c>
      <c r="J4">
        <f>SUM(G4*3400)</f>
        <v>1700000</v>
      </c>
      <c r="L4" s="4" t="s">
        <v>20</v>
      </c>
      <c r="P4" s="6">
        <v>12500</v>
      </c>
      <c r="R4" s="11" t="s">
        <v>28</v>
      </c>
      <c r="U4" s="15">
        <v>2000000</v>
      </c>
    </row>
    <row r="5" spans="1:28" ht="18">
      <c r="A5">
        <v>4</v>
      </c>
      <c r="B5">
        <v>1000</v>
      </c>
      <c r="C5">
        <f>SUM(B5*15000)</f>
        <v>15000000</v>
      </c>
      <c r="D5">
        <f>SUM(B5*200)</f>
        <v>200000</v>
      </c>
      <c r="E5">
        <f t="shared" si="0"/>
        <v>3400000</v>
      </c>
      <c r="G5">
        <v>1500</v>
      </c>
      <c r="H5">
        <f>SUM(G5*16000)</f>
        <v>24000000</v>
      </c>
      <c r="I5">
        <f>SUM(G5*1000)</f>
        <v>1500000</v>
      </c>
      <c r="J5">
        <f>SUM(G5*3400)</f>
        <v>5100000</v>
      </c>
      <c r="L5" s="4" t="s">
        <v>21</v>
      </c>
      <c r="P5" s="6">
        <v>250000</v>
      </c>
      <c r="R5" s="7" t="s">
        <v>29</v>
      </c>
      <c r="U5" s="16">
        <v>250000</v>
      </c>
    </row>
    <row r="6" spans="1:28" ht="18">
      <c r="A6">
        <v>5</v>
      </c>
      <c r="B6">
        <v>1500</v>
      </c>
      <c r="C6">
        <f>SUM(B6*15000)</f>
        <v>22500000</v>
      </c>
      <c r="D6">
        <f>SUM(B6*200)</f>
        <v>300000</v>
      </c>
      <c r="E6">
        <f t="shared" si="0"/>
        <v>5100000</v>
      </c>
      <c r="G6">
        <v>2500</v>
      </c>
      <c r="H6">
        <f>SUM(G6*16000)</f>
        <v>40000000</v>
      </c>
      <c r="I6">
        <f>SUM(G6*1000)</f>
        <v>2500000</v>
      </c>
      <c r="J6">
        <f>SUM(G6*3400)</f>
        <v>8500000</v>
      </c>
      <c r="L6" s="4" t="s">
        <v>22</v>
      </c>
      <c r="P6" s="6">
        <v>100000</v>
      </c>
    </row>
    <row r="7" spans="1:28" ht="20">
      <c r="A7" s="1" t="s">
        <v>4</v>
      </c>
      <c r="B7" s="1">
        <f t="shared" ref="B7:J7" si="1">SUM(B2:B6)</f>
        <v>3700</v>
      </c>
      <c r="C7" s="1">
        <f t="shared" si="1"/>
        <v>55500000</v>
      </c>
      <c r="D7" s="1">
        <f t="shared" si="1"/>
        <v>690000</v>
      </c>
      <c r="E7" s="1">
        <f t="shared" si="1"/>
        <v>12580000</v>
      </c>
      <c r="F7" s="1"/>
      <c r="G7" s="1">
        <f t="shared" si="1"/>
        <v>4650</v>
      </c>
      <c r="H7" s="1">
        <f t="shared" si="1"/>
        <v>74400000</v>
      </c>
      <c r="I7" s="1">
        <f t="shared" si="1"/>
        <v>4527500</v>
      </c>
      <c r="J7" s="1">
        <f t="shared" si="1"/>
        <v>15810000</v>
      </c>
      <c r="L7" s="7" t="s">
        <v>23</v>
      </c>
      <c r="P7" s="8">
        <v>500000</v>
      </c>
    </row>
    <row r="8" spans="1:28">
      <c r="P8" s="5">
        <f>SUM(P2:P7)</f>
        <v>1862500</v>
      </c>
      <c r="U8" s="17">
        <f>SUM(U2:U7)</f>
        <v>6075000</v>
      </c>
      <c r="AB8" s="5">
        <f>SUM(AB1:AB7)</f>
        <v>8375000</v>
      </c>
    </row>
    <row r="11" spans="1:28">
      <c r="A11" s="2" t="s">
        <v>15</v>
      </c>
      <c r="D11" t="s">
        <v>16</v>
      </c>
    </row>
    <row r="12" spans="1:28">
      <c r="A12" s="2" t="s">
        <v>11</v>
      </c>
      <c r="B12" t="s">
        <v>10</v>
      </c>
      <c r="D12" t="s">
        <v>17</v>
      </c>
    </row>
    <row r="13" spans="1:28">
      <c r="B13" t="s">
        <v>8</v>
      </c>
    </row>
    <row r="14" spans="1:28">
      <c r="B14" t="s">
        <v>9</v>
      </c>
    </row>
    <row r="16" spans="1:28">
      <c r="A16" s="2" t="s">
        <v>12</v>
      </c>
      <c r="B16" t="s">
        <v>10</v>
      </c>
    </row>
    <row r="17" spans="2:2">
      <c r="B17" t="s">
        <v>13</v>
      </c>
    </row>
    <row r="18" spans="2:2">
      <c r="B18" t="s">
        <v>14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Purdue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Robinson</dc:creator>
  <cp:lastModifiedBy>Joseph Robinson</cp:lastModifiedBy>
  <dcterms:created xsi:type="dcterms:W3CDTF">2018-06-02T20:09:27Z</dcterms:created>
  <dcterms:modified xsi:type="dcterms:W3CDTF">2018-06-06T21:18:54Z</dcterms:modified>
</cp:coreProperties>
</file>